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xr:revisionPtr revIDLastSave="0" documentId="13_ncr:1_{1BE3F4B0-0681-41E0-89F5-91FF8B112EF8}" xr6:coauthVersionLast="47" xr6:coauthVersionMax="47" xr10:uidLastSave="{00000000-0000-0000-0000-000000000000}"/>
  <bookViews>
    <workbookView xWindow="-110" yWindow="-110" windowWidth="19420" windowHeight="10300" xr2:uid="{08CB6682-F27A-4821-882B-4578979FC048}"/>
  </bookViews>
  <sheets>
    <sheet name="Sheet1" sheetId="4" r:id="rId1"/>
    <sheet name="Sheet2" sheetId="8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4" l="1"/>
  <c r="G56" i="4"/>
  <c r="F56" i="4"/>
  <c r="E56" i="4"/>
  <c r="D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H53" i="4"/>
  <c r="G53" i="4"/>
  <c r="F53" i="4"/>
  <c r="E53" i="4"/>
  <c r="D53" i="4"/>
  <c r="C53" i="4"/>
  <c r="H52" i="4"/>
  <c r="G52" i="4"/>
  <c r="F52" i="4"/>
  <c r="E52" i="4"/>
  <c r="D52" i="4"/>
  <c r="C52" i="4"/>
  <c r="H51" i="4"/>
  <c r="G51" i="4"/>
  <c r="F51" i="4"/>
  <c r="E51" i="4"/>
  <c r="D51" i="4"/>
  <c r="C51" i="4"/>
  <c r="H50" i="4"/>
  <c r="G50" i="4"/>
  <c r="F50" i="4"/>
  <c r="E50" i="4"/>
  <c r="D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3" i="4"/>
  <c r="G43" i="4"/>
  <c r="F43" i="4"/>
  <c r="E43" i="4"/>
  <c r="D43" i="4"/>
  <c r="C43" i="4"/>
  <c r="H42" i="4"/>
  <c r="H44" i="4" s="1"/>
  <c r="G42" i="4"/>
  <c r="G44" i="4" s="1"/>
  <c r="F42" i="4"/>
  <c r="E42" i="4"/>
  <c r="D42" i="4"/>
  <c r="C42" i="4"/>
  <c r="H41" i="4"/>
  <c r="G41" i="4"/>
  <c r="F41" i="4"/>
  <c r="E41" i="4"/>
  <c r="D41" i="4"/>
  <c r="C41" i="4"/>
  <c r="I40" i="4"/>
  <c r="J40" i="4" s="1"/>
  <c r="I39" i="4"/>
  <c r="I38" i="4"/>
  <c r="I37" i="4"/>
  <c r="J37" i="4" s="1"/>
  <c r="J36" i="4"/>
  <c r="I36" i="4"/>
  <c r="I35" i="4"/>
  <c r="I34" i="4"/>
  <c r="J34" i="4" s="1"/>
  <c r="I33" i="4"/>
  <c r="J33" i="4" s="1"/>
  <c r="I32" i="4"/>
  <c r="J32" i="4" s="1"/>
  <c r="I31" i="4"/>
  <c r="I30" i="4"/>
  <c r="J30" i="4" s="1"/>
  <c r="I29" i="4"/>
  <c r="J29" i="4" s="1"/>
  <c r="I28" i="4"/>
  <c r="J28" i="4" s="1"/>
  <c r="I27" i="4"/>
  <c r="J26" i="4"/>
  <c r="I26" i="4"/>
  <c r="K26" i="4" s="1"/>
  <c r="I25" i="4"/>
  <c r="J25" i="4" s="1"/>
  <c r="I24" i="4"/>
  <c r="J24" i="4" s="1"/>
  <c r="I23" i="4"/>
  <c r="I22" i="4"/>
  <c r="K22" i="4" s="1"/>
  <c r="I21" i="4"/>
  <c r="J21" i="4" s="1"/>
  <c r="J20" i="4"/>
  <c r="I20" i="4"/>
  <c r="I19" i="4"/>
  <c r="I18" i="4"/>
  <c r="I17" i="4"/>
  <c r="J17" i="4" s="1"/>
  <c r="I16" i="4"/>
  <c r="J16" i="4" s="1"/>
  <c r="I15" i="4"/>
  <c r="I14" i="4"/>
  <c r="J14" i="4" s="1"/>
  <c r="I13" i="4"/>
  <c r="J13" i="4" s="1"/>
  <c r="I12" i="4"/>
  <c r="J12" i="4" s="1"/>
  <c r="I11" i="4"/>
  <c r="I10" i="4"/>
  <c r="J10" i="4" s="1"/>
  <c r="I9" i="4"/>
  <c r="J9" i="4" s="1"/>
  <c r="I8" i="4"/>
  <c r="J8" i="4" s="1"/>
  <c r="I7" i="4"/>
  <c r="I6" i="4"/>
  <c r="E4" i="4"/>
  <c r="D4" i="4"/>
  <c r="C4" i="4"/>
  <c r="C44" i="4" l="1"/>
  <c r="K17" i="4"/>
  <c r="K18" i="4"/>
  <c r="K11" i="4"/>
  <c r="J18" i="4"/>
  <c r="K27" i="4"/>
  <c r="C57" i="4"/>
  <c r="K34" i="4"/>
  <c r="K37" i="4"/>
  <c r="K38" i="4"/>
  <c r="D44" i="4"/>
  <c r="D57" i="4"/>
  <c r="J6" i="4"/>
  <c r="K15" i="4"/>
  <c r="J22" i="4"/>
  <c r="K31" i="4"/>
  <c r="J38" i="4"/>
  <c r="E44" i="4"/>
  <c r="E57" i="4"/>
  <c r="K10" i="4"/>
  <c r="F44" i="4"/>
  <c r="F57" i="4"/>
  <c r="K19" i="4"/>
  <c r="K35" i="4"/>
  <c r="I46" i="4"/>
  <c r="J46" i="4" s="1"/>
  <c r="G57" i="4"/>
  <c r="K23" i="4"/>
  <c r="K39" i="4"/>
  <c r="K14" i="4"/>
  <c r="K30" i="4"/>
  <c r="H57" i="4"/>
  <c r="K12" i="4"/>
  <c r="K28" i="4"/>
  <c r="J7" i="4"/>
  <c r="J11" i="4"/>
  <c r="J15" i="4"/>
  <c r="J19" i="4"/>
  <c r="J23" i="4"/>
  <c r="J27" i="4"/>
  <c r="J31" i="4"/>
  <c r="J35" i="4"/>
  <c r="J39" i="4"/>
  <c r="K36" i="4"/>
  <c r="K40" i="4"/>
  <c r="K7" i="4"/>
  <c r="K8" i="4"/>
  <c r="K16" i="4"/>
  <c r="K24" i="4"/>
  <c r="K32" i="4"/>
  <c r="K6" i="4"/>
  <c r="K20" i="4"/>
  <c r="K9" i="4"/>
  <c r="K13" i="4"/>
  <c r="K21" i="4"/>
  <c r="K25" i="4"/>
  <c r="K29" i="4"/>
  <c r="K33" i="4"/>
</calcChain>
</file>

<file path=xl/sharedStrings.xml><?xml version="1.0" encoding="utf-8"?>
<sst xmlns="http://schemas.openxmlformats.org/spreadsheetml/2006/main" count="85" uniqueCount="74">
  <si>
    <t xml:space="preserve">  </t>
  </si>
  <si>
    <t>CLASS:</t>
  </si>
  <si>
    <t>PERIODIC WRITTEN TEST - 2</t>
  </si>
  <si>
    <t>M.M.:</t>
  </si>
  <si>
    <t>R.No.</t>
  </si>
  <si>
    <t>NAME OF STUDENT</t>
  </si>
  <si>
    <t>MATHS.</t>
  </si>
  <si>
    <t>SCIENCE</t>
  </si>
  <si>
    <t>S.SCI.</t>
  </si>
  <si>
    <t>Total</t>
  </si>
  <si>
    <t>%age</t>
  </si>
  <si>
    <t>Rank</t>
  </si>
  <si>
    <t>ARMANDEEP SINGH</t>
  </si>
  <si>
    <t xml:space="preserve">AMANJOT </t>
  </si>
  <si>
    <t>ARMAN MAHEY</t>
  </si>
  <si>
    <t>ANAND CHAUHAN</t>
  </si>
  <si>
    <t>BISHAWJIT VALMIKI</t>
  </si>
  <si>
    <t>BANDNA</t>
  </si>
  <si>
    <t>ARMAAN SINGH</t>
  </si>
  <si>
    <t>NAVJOT SINGH</t>
  </si>
  <si>
    <t>MOHIT KUMAR</t>
  </si>
  <si>
    <t>VISHAL VERMA</t>
  </si>
  <si>
    <t xml:space="preserve">NAVDEEP </t>
  </si>
  <si>
    <t>GURPREET KAUR</t>
  </si>
  <si>
    <t>INDERBIR SINGH</t>
  </si>
  <si>
    <t>JASHANPREET KAUR</t>
  </si>
  <si>
    <t>KARITIKA KUMARI</t>
  </si>
  <si>
    <t>KOMAL KUMARI</t>
  </si>
  <si>
    <t>MANPREET KAUR</t>
  </si>
  <si>
    <t>L</t>
  </si>
  <si>
    <t xml:space="preserve">L </t>
  </si>
  <si>
    <t>PARNEET KAUR</t>
  </si>
  <si>
    <t>SAKSHI</t>
  </si>
  <si>
    <t>EKAM</t>
  </si>
  <si>
    <t>MANSI</t>
  </si>
  <si>
    <t>DAINIAL GHARU</t>
  </si>
  <si>
    <t>KUNAL NAHAR</t>
  </si>
  <si>
    <t>GAWALJIT KAUR</t>
  </si>
  <si>
    <t>NAVRAJ SINGH</t>
  </si>
  <si>
    <t>HARSH BANGA</t>
  </si>
  <si>
    <t>SAHIL KUMAR</t>
  </si>
  <si>
    <t>ALISHA</t>
  </si>
  <si>
    <t xml:space="preserve">SAHIL </t>
  </si>
  <si>
    <t>GURMINDER SINGH</t>
  </si>
  <si>
    <t>SUNAINA</t>
  </si>
  <si>
    <t>ISHMEET SINGH</t>
  </si>
  <si>
    <t>VARUN SHARMA</t>
  </si>
  <si>
    <t>PRAGYA</t>
  </si>
  <si>
    <t xml:space="preserve">    Subject Average:</t>
  </si>
  <si>
    <t>Students Appeared:</t>
  </si>
  <si>
    <t xml:space="preserve">    Passed Students:</t>
  </si>
  <si>
    <t xml:space="preserve">   Pass Percentage:</t>
  </si>
  <si>
    <t xml:space="preserve">  Subject Teachers:</t>
  </si>
  <si>
    <t>Class Average:</t>
  </si>
  <si>
    <t>Result Analysis:</t>
  </si>
  <si>
    <t>A1 - (91 - 100%)</t>
  </si>
  <si>
    <t>A2 -  (81 - 90%)</t>
  </si>
  <si>
    <t>B1 - (71 - 80%)</t>
  </si>
  <si>
    <t>B2 - (61 - 70%)</t>
  </si>
  <si>
    <t>C1 - (51 - 60%)</t>
  </si>
  <si>
    <t>C2 - (41 - 50%)</t>
  </si>
  <si>
    <t>D - (33 - 40%)</t>
  </si>
  <si>
    <t>E(Need Improvement)</t>
  </si>
  <si>
    <t>ON LEAVE/AB/NR</t>
  </si>
  <si>
    <t>TOTAL</t>
  </si>
  <si>
    <t>CLASS INCHARGE                     EXAM. I/C.                     V.P.                                     PRINCIPAL</t>
  </si>
  <si>
    <t>RESULT SHEET</t>
  </si>
  <si>
    <t>A</t>
  </si>
  <si>
    <t>B</t>
  </si>
  <si>
    <t>C</t>
  </si>
  <si>
    <t>D</t>
  </si>
  <si>
    <t>E</t>
  </si>
  <si>
    <t>F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</si>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</sst>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3" fillId="0" borderId="4" xfId="1" applyFont="1" applyBorder="1" applyProtection="1">
      <protection hidden="1"/>
    </xf>
    <xf numFmtId="0" fontId="3" fillId="0" borderId="5" xfId="1" applyFont="1" applyBorder="1" applyAlignment="1" applyProtection="1">
      <alignment horizontal="right"/>
      <protection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4" fillId="0" borderId="7" xfId="1" applyFont="1" applyBorder="1" applyProtection="1">
      <protection hidden="1"/>
    </xf>
    <xf numFmtId="1" fontId="3" fillId="0" borderId="7" xfId="1" applyNumberFormat="1" applyFont="1" applyBorder="1" applyAlignment="1" applyProtection="1">
      <alignment horizontal="center"/>
      <protection hidden="1"/>
    </xf>
    <xf numFmtId="0" fontId="4" fillId="0" borderId="9" xfId="1" applyFont="1" applyBorder="1" applyProtection="1">
      <protection hidden="1"/>
    </xf>
    <xf numFmtId="0" fontId="2" fillId="0" borderId="0" xfId="1" applyProtection="1">
      <protection locked="0"/>
    </xf>
    <xf numFmtId="0" fontId="3" fillId="0" borderId="5" xfId="1" applyFont="1" applyBorder="1" applyProtection="1">
      <protection hidden="1"/>
    </xf>
    <xf numFmtId="0" fontId="3" fillId="0" borderId="7" xfId="1" applyFont="1" applyBorder="1" applyAlignment="1" applyProtection="1">
      <alignment horizontal="right"/>
      <protection hidden="1"/>
    </xf>
    <xf numFmtId="0" fontId="3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3" fillId="0" borderId="10" xfId="1" applyFont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1" xfId="1" applyFont="1" applyBorder="1" applyAlignment="1" applyProtection="1">
      <alignment horizontal="center"/>
      <protection hidden="1"/>
    </xf>
    <xf numFmtId="0" fontId="6" fillId="0" borderId="11" xfId="2" applyFont="1" applyBorder="1" applyAlignment="1" applyProtection="1">
      <alignment horizontal="left"/>
      <protection locked="0"/>
    </xf>
    <xf numFmtId="164" fontId="2" fillId="0" borderId="11" xfId="1" applyNumberFormat="1" applyBorder="1" applyAlignment="1" applyProtection="1">
      <alignment horizontal="center"/>
      <protection locked="0"/>
    </xf>
    <xf numFmtId="164" fontId="2" fillId="0" borderId="11" xfId="2" applyNumberFormat="1" applyBorder="1" applyAlignment="1" applyProtection="1">
      <alignment horizontal="center"/>
      <protection locked="0"/>
    </xf>
    <xf numFmtId="0" fontId="8" fillId="0" borderId="12" xfId="3" applyFont="1" applyBorder="1" applyAlignment="1">
      <alignment horizontal="center"/>
    </xf>
    <xf numFmtId="164" fontId="9" fillId="0" borderId="11" xfId="1" applyNumberFormat="1" applyFont="1" applyBorder="1" applyAlignment="1" applyProtection="1">
      <alignment horizontal="center" vertical="center"/>
      <protection hidden="1"/>
    </xf>
    <xf numFmtId="164" fontId="2" fillId="0" borderId="11" xfId="1" applyNumberFormat="1" applyBorder="1" applyAlignment="1" applyProtection="1">
      <alignment horizontal="center"/>
      <protection hidden="1"/>
    </xf>
    <xf numFmtId="0" fontId="2" fillId="0" borderId="11" xfId="1" applyBorder="1" applyAlignment="1" applyProtection="1">
      <alignment horizontal="center"/>
      <protection hidden="1"/>
    </xf>
    <xf numFmtId="0" fontId="6" fillId="0" borderId="11" xfId="1" applyFont="1" applyBorder="1" applyAlignment="1" applyProtection="1">
      <alignment horizontal="center"/>
      <protection locked="0" hidden="1"/>
    </xf>
    <xf numFmtId="0" fontId="6" fillId="0" borderId="11" xfId="2" applyFont="1" applyBorder="1" applyAlignment="1" applyProtection="1">
      <alignment horizontal="left"/>
      <protection locked="0" hidden="1"/>
    </xf>
    <xf numFmtId="164" fontId="2" fillId="0" borderId="11" xfId="1" applyNumberFormat="1" applyBorder="1" applyAlignment="1" applyProtection="1">
      <alignment horizontal="center"/>
      <protection locked="0" hidden="1"/>
    </xf>
    <xf numFmtId="164" fontId="2" fillId="0" borderId="11" xfId="2" applyNumberFormat="1" applyBorder="1" applyAlignment="1" applyProtection="1">
      <alignment horizontal="center"/>
      <protection locked="0" hidden="1"/>
    </xf>
    <xf numFmtId="164" fontId="9" fillId="0" borderId="11" xfId="1" applyNumberFormat="1" applyFont="1" applyBorder="1" applyAlignment="1" applyProtection="1">
      <alignment horizontal="center" vertical="center"/>
      <protection locked="0" hidden="1"/>
    </xf>
    <xf numFmtId="0" fontId="2" fillId="0" borderId="0" xfId="1" applyProtection="1">
      <protection locked="0" hidden="1"/>
    </xf>
    <xf numFmtId="0" fontId="6" fillId="0" borderId="11" xfId="1" applyFont="1" applyBorder="1" applyAlignment="1" applyProtection="1">
      <alignment horizontal="left"/>
      <protection locked="0" hidden="1"/>
    </xf>
    <xf numFmtId="0" fontId="6" fillId="0" borderId="3" xfId="1" applyFont="1" applyBorder="1" applyAlignment="1" applyProtection="1">
      <alignment horizontal="left"/>
      <protection locked="0" hidden="1"/>
    </xf>
    <xf numFmtId="2" fontId="4" fillId="0" borderId="11" xfId="1" applyNumberFormat="1" applyFont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1" fontId="4" fillId="0" borderId="11" xfId="1" applyNumberFormat="1" applyFont="1" applyBorder="1" applyAlignment="1" applyProtection="1">
      <alignment horizontal="center"/>
      <protection hidden="1"/>
    </xf>
    <xf numFmtId="164" fontId="10" fillId="0" borderId="11" xfId="1" applyNumberFormat="1" applyFont="1" applyBorder="1" applyAlignment="1" applyProtection="1">
      <alignment horizontal="center"/>
      <protection hidden="1"/>
    </xf>
    <xf numFmtId="0" fontId="11" fillId="5" borderId="11" xfId="1" applyFont="1" applyFill="1" applyBorder="1" applyAlignment="1" applyProtection="1">
      <alignment horizontal="center" vertical="center" wrapText="1"/>
      <protection hidden="1"/>
    </xf>
    <xf numFmtId="2" fontId="12" fillId="0" borderId="11" xfId="1" applyNumberFormat="1" applyFont="1" applyBorder="1" applyAlignment="1" applyProtection="1">
      <alignment vertical="center"/>
      <protection hidden="1"/>
    </xf>
    <xf numFmtId="0" fontId="3" fillId="0" borderId="0" xfId="1" applyFont="1" applyProtection="1">
      <protection hidden="1"/>
    </xf>
    <xf numFmtId="0" fontId="4" fillId="0" borderId="11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4" borderId="5" xfId="1" applyFont="1" applyFill="1" applyBorder="1" applyAlignment="1" applyProtection="1">
      <alignment horizontal="center"/>
      <protection hidden="1"/>
    </xf>
    <xf numFmtId="0" fontId="3" fillId="4" borderId="7" xfId="1" applyFont="1" applyFill="1" applyBorder="1" applyAlignment="1" applyProtection="1">
      <alignment horizontal="center"/>
      <protection hidden="1"/>
    </xf>
    <xf numFmtId="0" fontId="3" fillId="4" borderId="8" xfId="1" applyFont="1" applyFill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/>
      <protection hidden="1"/>
    </xf>
    <xf numFmtId="0" fontId="3" fillId="0" borderId="10" xfId="1" applyFont="1" applyBorder="1" applyAlignment="1" applyProtection="1">
      <alignment horizontal="left" vertical="center"/>
      <protection hidden="1"/>
    </xf>
    <xf numFmtId="0" fontId="3" fillId="0" borderId="6" xfId="1" applyFont="1" applyBorder="1" applyAlignment="1" applyProtection="1">
      <alignment horizontal="left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3" xr:uid="{9B5EC28A-387F-46AF-9E25-7ADD59804965}"/>
    <cellStyle name="Normal 2 2" xfId="1" xr:uid="{AB21E11C-BFAA-45A3-8E99-4A9171669849}"/>
    <cellStyle name="Normal 2 2 2" xfId="2" xr:uid="{F80E0066-B22E-48C8-B46E-5EEE775EF61E}"/>
    <cellStyle name="Normal 3" xfId="4" xr:uid="{A30B29A9-755D-47BC-AFEA-02AD71DEA122}"/>
  </cellStyles>
  <dxfs count="2"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OneDrive\Desktop\NVS%20ResultMaker%20VI-VIII%202022-2023.xlsm" TargetMode="External"/><Relationship Id="rId1" Type="http://schemas.openxmlformats.org/officeDocument/2006/relationships/externalLinkPath" Target="NVS%20ResultMaker%20VI-VIII%202022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BD"/>
      <sheetName val="SKILL_SUB_ALLOTMENT"/>
      <sheetName val="PWT1"/>
      <sheetName val="PWT2"/>
      <sheetName val="PWT1R"/>
      <sheetName val="MA1"/>
      <sheetName val="MA2"/>
      <sheetName val="MAT1"/>
      <sheetName val="PF1"/>
      <sheetName val="PF2"/>
      <sheetName val="PFT1"/>
      <sheetName val="SEA1"/>
      <sheetName val="SEA2"/>
      <sheetName val="SEAT1"/>
      <sheetName val="HYE"/>
      <sheetName val="ANALYSIS-HYE"/>
      <sheetName val="IA1"/>
      <sheetName val="TERM-1"/>
      <sheetName val="ANALYSIS-TERM-1"/>
      <sheetName val="PWT3"/>
      <sheetName val="PWT4"/>
      <sheetName val="PWT2R"/>
      <sheetName val="MA3"/>
      <sheetName val="MA4"/>
      <sheetName val="MAT2"/>
      <sheetName val="PF3"/>
      <sheetName val="PF4"/>
      <sheetName val="PFT2"/>
      <sheetName val="SEA3"/>
      <sheetName val="SEA4"/>
      <sheetName val="SEAT2"/>
      <sheetName val="YEX"/>
      <sheetName val="ANALYSIS-YEX"/>
      <sheetName val="IA2"/>
      <sheetName val="TERM-2"/>
      <sheetName val="ANALYSIS-TERM-2"/>
      <sheetName val="FINAL"/>
      <sheetName val="FINAL_GRADE"/>
      <sheetName val="ANALYSIS-FINAL"/>
      <sheetName val="WE"/>
      <sheetName val="AE"/>
      <sheetName val="HPE"/>
      <sheetName val="COMP"/>
      <sheetName val="DSL"/>
      <sheetName val="SKILL_SUB"/>
      <sheetName val="OA"/>
      <sheetName val="ATTENDANCE"/>
      <sheetName val="REPORT CARD FRONT SIDE"/>
      <sheetName val="REPORT CARD BACK SIDE"/>
      <sheetName val="SINGLE CLICK PRINT FRONT SIDE"/>
      <sheetName val="SINGLE CLICK PRINT BACK SIDE"/>
      <sheetName val="A L T1"/>
      <sheetName val="A L T2"/>
    </sheetNames>
    <sheetDataSet>
      <sheetData sheetId="0"/>
      <sheetData sheetId="1">
        <row r="9">
          <cell r="H9" t="str">
            <v>VIII A</v>
          </cell>
        </row>
        <row r="12">
          <cell r="E12" t="str">
            <v>ENGLISH</v>
          </cell>
        </row>
        <row r="13">
          <cell r="E13" t="str">
            <v>HINDI</v>
          </cell>
        </row>
        <row r="14">
          <cell r="E14" t="str">
            <v>PUNJABI</v>
          </cell>
        </row>
      </sheetData>
      <sheetData sheetId="2">
        <row r="6">
          <cell r="L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723D-2FED-436A-A15C-0BD6DD1D4589}">
  <dimension ref="A1:N60"/>
  <sheetViews>
    <sheetView tabSelected="1" workbookViewId="0">
      <selection activeCell="N4" sqref="N4"/>
    </sheetView>
  </sheetViews>
  <sheetFormatPr defaultColWidth="9.1796875" defaultRowHeight="12.5" x14ac:dyDescent="0.25"/>
  <cols>
    <col min="1" max="1" width="5.26953125" style="8" customWidth="1"/>
    <col min="2" max="2" width="25.6328125" style="8" customWidth="1"/>
    <col min="3" max="8" width="9.6328125" style="8" customWidth="1"/>
    <col min="9" max="11" width="6.1796875" style="8" customWidth="1"/>
    <col min="12" max="16384" width="9.1796875" style="8"/>
  </cols>
  <sheetData>
    <row r="1" spans="1:11" s="1" customFormat="1" ht="18.75" customHeight="1" x14ac:dyDescent="0.35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6.5" customHeight="1" x14ac:dyDescent="0.3">
      <c r="A2" s="2" t="s">
        <v>0</v>
      </c>
      <c r="B2" s="3" t="s">
        <v>1</v>
      </c>
      <c r="C2" s="4" t="s">
        <v>73</v>
      </c>
      <c r="D2" s="49" t="s">
        <v>2</v>
      </c>
      <c r="E2" s="50"/>
      <c r="F2" s="50"/>
      <c r="G2" s="51"/>
      <c r="H2" s="5"/>
      <c r="I2" s="6" t="s">
        <v>3</v>
      </c>
      <c r="J2" s="4">
        <v>40</v>
      </c>
      <c r="K2" s="7"/>
    </row>
    <row r="3" spans="1:11" ht="10" customHeight="1" x14ac:dyDescent="0.3">
      <c r="A3" s="9"/>
      <c r="B3" s="10"/>
      <c r="C3" s="11"/>
      <c r="D3" s="11"/>
      <c r="E3" s="11"/>
      <c r="F3" s="11"/>
      <c r="G3" s="11"/>
      <c r="H3" s="10"/>
      <c r="I3" s="5"/>
      <c r="J3" s="5"/>
      <c r="K3" s="12"/>
    </row>
    <row r="4" spans="1:11" ht="33" customHeight="1" x14ac:dyDescent="0.25">
      <c r="A4" s="52" t="s">
        <v>4</v>
      </c>
      <c r="B4" s="54" t="s">
        <v>5</v>
      </c>
      <c r="C4" s="14" t="str">
        <f>[1]INDEX!E12</f>
        <v>ENGLISH</v>
      </c>
      <c r="D4" s="14" t="str">
        <f>[1]INDEX!E13</f>
        <v>HINDI</v>
      </c>
      <c r="E4" s="15" t="str">
        <f>[1]INDEX!E14</f>
        <v>PUNJABI</v>
      </c>
      <c r="F4" s="14" t="s">
        <v>6</v>
      </c>
      <c r="G4" s="14" t="s">
        <v>7</v>
      </c>
      <c r="H4" s="14" t="s">
        <v>8</v>
      </c>
      <c r="I4" s="13" t="s">
        <v>9</v>
      </c>
      <c r="J4" s="52" t="s">
        <v>10</v>
      </c>
      <c r="K4" s="56" t="s">
        <v>11</v>
      </c>
    </row>
    <row r="5" spans="1:11" ht="13" x14ac:dyDescent="0.3">
      <c r="A5" s="53"/>
      <c r="B5" s="55"/>
      <c r="C5" s="17">
        <v>40</v>
      </c>
      <c r="D5" s="17">
        <v>40</v>
      </c>
      <c r="E5" s="17">
        <v>40</v>
      </c>
      <c r="F5" s="17">
        <v>40</v>
      </c>
      <c r="G5" s="17">
        <v>40</v>
      </c>
      <c r="H5" s="17">
        <v>40</v>
      </c>
      <c r="I5" s="16">
        <v>240</v>
      </c>
      <c r="J5" s="53"/>
      <c r="K5" s="56"/>
    </row>
    <row r="6" spans="1:11" ht="14" customHeight="1" x14ac:dyDescent="0.3">
      <c r="A6" s="18">
        <v>1</v>
      </c>
      <c r="B6" s="19" t="s">
        <v>12</v>
      </c>
      <c r="C6" s="20">
        <v>19</v>
      </c>
      <c r="D6" s="20">
        <v>30</v>
      </c>
      <c r="E6" s="21">
        <v>22</v>
      </c>
      <c r="F6" s="22">
        <v>13</v>
      </c>
      <c r="G6" s="21">
        <v>17</v>
      </c>
      <c r="H6" s="21">
        <v>21</v>
      </c>
      <c r="I6" s="23">
        <f>SUM(C6,D6,E6,F6,G6,H6)</f>
        <v>122</v>
      </c>
      <c r="J6" s="24">
        <f>IF(I6&gt;0,I6*100/240," ")</f>
        <v>50.833333333333336</v>
      </c>
      <c r="K6" s="25">
        <f>IF(I6&gt;0,RANK(I6,$I$6:$I$40,0)," ")</f>
        <v>26</v>
      </c>
    </row>
    <row r="7" spans="1:11" ht="14" customHeight="1" x14ac:dyDescent="0.3">
      <c r="A7" s="18">
        <v>2</v>
      </c>
      <c r="B7" s="19" t="s">
        <v>13</v>
      </c>
      <c r="C7" s="20">
        <v>20</v>
      </c>
      <c r="D7" s="20">
        <v>36</v>
      </c>
      <c r="E7" s="21">
        <v>26</v>
      </c>
      <c r="F7" s="22">
        <v>14</v>
      </c>
      <c r="G7" s="21">
        <v>24</v>
      </c>
      <c r="H7" s="21">
        <v>29</v>
      </c>
      <c r="I7" s="23">
        <f t="shared" ref="I7:I40" si="0">SUM(C7,D7,E7,F7,G7,H7)</f>
        <v>149</v>
      </c>
      <c r="J7" s="24">
        <f t="shared" ref="J7:J40" si="1">IF(I7&gt;0,I7*100/240," ")</f>
        <v>62.083333333333336</v>
      </c>
      <c r="K7" s="25">
        <f t="shared" ref="K7:K40" si="2">IF(I7&gt;0,RANK(I7,$I$6:$I$40,0)," ")</f>
        <v>16</v>
      </c>
    </row>
    <row r="8" spans="1:11" ht="14" customHeight="1" x14ac:dyDescent="0.3">
      <c r="A8" s="18">
        <v>3</v>
      </c>
      <c r="B8" s="19" t="s">
        <v>14</v>
      </c>
      <c r="C8" s="20">
        <v>14</v>
      </c>
      <c r="D8" s="20">
        <v>33</v>
      </c>
      <c r="E8" s="21">
        <v>29</v>
      </c>
      <c r="F8" s="22">
        <v>14</v>
      </c>
      <c r="G8" s="21">
        <v>21</v>
      </c>
      <c r="H8" s="21">
        <v>25</v>
      </c>
      <c r="I8" s="23">
        <f t="shared" si="0"/>
        <v>136</v>
      </c>
      <c r="J8" s="24">
        <f t="shared" si="1"/>
        <v>56.666666666666664</v>
      </c>
      <c r="K8" s="25">
        <f t="shared" si="2"/>
        <v>20</v>
      </c>
    </row>
    <row r="9" spans="1:11" ht="14" customHeight="1" x14ac:dyDescent="0.3">
      <c r="A9" s="18">
        <v>4</v>
      </c>
      <c r="B9" s="19" t="s">
        <v>15</v>
      </c>
      <c r="C9" s="20">
        <v>13</v>
      </c>
      <c r="D9" s="20">
        <v>27</v>
      </c>
      <c r="E9" s="21">
        <v>15</v>
      </c>
      <c r="F9" s="22">
        <v>20</v>
      </c>
      <c r="G9" s="21">
        <v>23</v>
      </c>
      <c r="H9" s="21">
        <v>19</v>
      </c>
      <c r="I9" s="23">
        <f t="shared" si="0"/>
        <v>117</v>
      </c>
      <c r="J9" s="24">
        <f t="shared" si="1"/>
        <v>48.75</v>
      </c>
      <c r="K9" s="25">
        <f t="shared" si="2"/>
        <v>29</v>
      </c>
    </row>
    <row r="10" spans="1:11" ht="14" customHeight="1" x14ac:dyDescent="0.3">
      <c r="A10" s="18">
        <v>5</v>
      </c>
      <c r="B10" s="19" t="s">
        <v>16</v>
      </c>
      <c r="C10" s="20">
        <v>23</v>
      </c>
      <c r="D10" s="20">
        <v>37</v>
      </c>
      <c r="E10" s="21">
        <v>24</v>
      </c>
      <c r="F10" s="22">
        <v>22</v>
      </c>
      <c r="G10" s="21">
        <v>33</v>
      </c>
      <c r="H10" s="21">
        <v>29</v>
      </c>
      <c r="I10" s="23">
        <f t="shared" si="0"/>
        <v>168</v>
      </c>
      <c r="J10" s="24">
        <f t="shared" si="1"/>
        <v>70</v>
      </c>
      <c r="K10" s="25">
        <f t="shared" si="2"/>
        <v>11</v>
      </c>
    </row>
    <row r="11" spans="1:11" ht="14" customHeight="1" x14ac:dyDescent="0.3">
      <c r="A11" s="18">
        <v>6</v>
      </c>
      <c r="B11" s="19" t="s">
        <v>17</v>
      </c>
      <c r="C11" s="20">
        <v>17</v>
      </c>
      <c r="D11" s="20">
        <v>25</v>
      </c>
      <c r="E11" s="21">
        <v>19</v>
      </c>
      <c r="F11" s="22">
        <v>17</v>
      </c>
      <c r="G11" s="21">
        <v>19</v>
      </c>
      <c r="H11" s="21">
        <v>19</v>
      </c>
      <c r="I11" s="23">
        <f t="shared" si="0"/>
        <v>116</v>
      </c>
      <c r="J11" s="24">
        <f t="shared" si="1"/>
        <v>48.333333333333336</v>
      </c>
      <c r="K11" s="25">
        <f t="shared" si="2"/>
        <v>30</v>
      </c>
    </row>
    <row r="12" spans="1:11" ht="14" customHeight="1" x14ac:dyDescent="0.3">
      <c r="A12" s="18">
        <v>7</v>
      </c>
      <c r="B12" s="19" t="s">
        <v>18</v>
      </c>
      <c r="C12" s="20">
        <v>18</v>
      </c>
      <c r="D12" s="20">
        <v>35</v>
      </c>
      <c r="E12" s="21">
        <v>27</v>
      </c>
      <c r="F12" s="22">
        <v>15</v>
      </c>
      <c r="G12" s="21">
        <v>36</v>
      </c>
      <c r="H12" s="21">
        <v>30</v>
      </c>
      <c r="I12" s="23">
        <f t="shared" si="0"/>
        <v>161</v>
      </c>
      <c r="J12" s="24">
        <f t="shared" si="1"/>
        <v>67.083333333333329</v>
      </c>
      <c r="K12" s="25">
        <f t="shared" si="2"/>
        <v>13</v>
      </c>
    </row>
    <row r="13" spans="1:11" ht="14" customHeight="1" x14ac:dyDescent="0.3">
      <c r="A13" s="18">
        <v>8</v>
      </c>
      <c r="B13" s="19" t="s">
        <v>19</v>
      </c>
      <c r="C13" s="20">
        <v>19</v>
      </c>
      <c r="D13" s="20">
        <v>39</v>
      </c>
      <c r="E13" s="21">
        <v>32</v>
      </c>
      <c r="F13" s="22">
        <v>21</v>
      </c>
      <c r="G13" s="21">
        <v>32</v>
      </c>
      <c r="H13" s="21">
        <v>27</v>
      </c>
      <c r="I13" s="23">
        <f t="shared" si="0"/>
        <v>170</v>
      </c>
      <c r="J13" s="24">
        <f t="shared" si="1"/>
        <v>70.833333333333329</v>
      </c>
      <c r="K13" s="25">
        <f t="shared" si="2"/>
        <v>10</v>
      </c>
    </row>
    <row r="14" spans="1:11" ht="14" customHeight="1" x14ac:dyDescent="0.3">
      <c r="A14" s="18">
        <v>9</v>
      </c>
      <c r="B14" s="19" t="s">
        <v>20</v>
      </c>
      <c r="C14" s="20">
        <v>24</v>
      </c>
      <c r="D14" s="20">
        <v>38</v>
      </c>
      <c r="E14" s="21">
        <v>34</v>
      </c>
      <c r="F14" s="22">
        <v>29</v>
      </c>
      <c r="G14" s="21">
        <v>39</v>
      </c>
      <c r="H14" s="21">
        <v>33</v>
      </c>
      <c r="I14" s="23">
        <f t="shared" si="0"/>
        <v>197</v>
      </c>
      <c r="J14" s="24">
        <f t="shared" si="1"/>
        <v>82.083333333333329</v>
      </c>
      <c r="K14" s="25">
        <f t="shared" si="2"/>
        <v>2</v>
      </c>
    </row>
    <row r="15" spans="1:11" ht="14" customHeight="1" x14ac:dyDescent="0.3">
      <c r="A15" s="18">
        <v>10</v>
      </c>
      <c r="B15" s="19" t="s">
        <v>21</v>
      </c>
      <c r="C15" s="20">
        <v>17</v>
      </c>
      <c r="D15" s="20">
        <v>37</v>
      </c>
      <c r="E15" s="21">
        <v>29</v>
      </c>
      <c r="F15" s="22">
        <v>15</v>
      </c>
      <c r="G15" s="21">
        <v>18</v>
      </c>
      <c r="H15" s="21">
        <v>21</v>
      </c>
      <c r="I15" s="23">
        <f t="shared" si="0"/>
        <v>137</v>
      </c>
      <c r="J15" s="24">
        <f t="shared" si="1"/>
        <v>57.083333333333336</v>
      </c>
      <c r="K15" s="25">
        <f t="shared" si="2"/>
        <v>19</v>
      </c>
    </row>
    <row r="16" spans="1:11" ht="14" customHeight="1" x14ac:dyDescent="0.3">
      <c r="A16" s="18">
        <v>11</v>
      </c>
      <c r="B16" s="19" t="s">
        <v>22</v>
      </c>
      <c r="C16" s="20">
        <v>23</v>
      </c>
      <c r="D16" s="20">
        <v>32</v>
      </c>
      <c r="E16" s="21">
        <v>34</v>
      </c>
      <c r="F16" s="22">
        <v>19</v>
      </c>
      <c r="G16" s="21">
        <v>19</v>
      </c>
      <c r="H16" s="21">
        <v>21</v>
      </c>
      <c r="I16" s="23">
        <f t="shared" si="0"/>
        <v>148</v>
      </c>
      <c r="J16" s="24">
        <f t="shared" si="1"/>
        <v>61.666666666666664</v>
      </c>
      <c r="K16" s="25">
        <f t="shared" si="2"/>
        <v>17</v>
      </c>
    </row>
    <row r="17" spans="1:11" ht="14" customHeight="1" x14ac:dyDescent="0.3">
      <c r="A17" s="18">
        <v>12</v>
      </c>
      <c r="B17" s="19" t="s">
        <v>23</v>
      </c>
      <c r="C17" s="20">
        <v>24</v>
      </c>
      <c r="D17" s="20">
        <v>32</v>
      </c>
      <c r="E17" s="21">
        <v>29</v>
      </c>
      <c r="F17" s="22">
        <v>18</v>
      </c>
      <c r="G17" s="21">
        <v>25</v>
      </c>
      <c r="H17" s="21">
        <v>28</v>
      </c>
      <c r="I17" s="23">
        <f t="shared" si="0"/>
        <v>156</v>
      </c>
      <c r="J17" s="24">
        <f t="shared" si="1"/>
        <v>65</v>
      </c>
      <c r="K17" s="25">
        <f t="shared" si="2"/>
        <v>14</v>
      </c>
    </row>
    <row r="18" spans="1:11" ht="14" customHeight="1" x14ac:dyDescent="0.3">
      <c r="A18" s="18">
        <v>13</v>
      </c>
      <c r="B18" s="19" t="s">
        <v>24</v>
      </c>
      <c r="C18" s="20">
        <v>26</v>
      </c>
      <c r="D18" s="20">
        <v>38</v>
      </c>
      <c r="E18" s="21">
        <v>30</v>
      </c>
      <c r="F18" s="22">
        <v>22</v>
      </c>
      <c r="G18" s="21">
        <v>27</v>
      </c>
      <c r="H18" s="21">
        <v>32</v>
      </c>
      <c r="I18" s="23">
        <f t="shared" si="0"/>
        <v>175</v>
      </c>
      <c r="J18" s="24">
        <f t="shared" si="1"/>
        <v>72.916666666666671</v>
      </c>
      <c r="K18" s="25">
        <f t="shared" si="2"/>
        <v>7</v>
      </c>
    </row>
    <row r="19" spans="1:11" ht="14" customHeight="1" x14ac:dyDescent="0.3">
      <c r="A19" s="18">
        <v>14</v>
      </c>
      <c r="B19" s="19" t="s">
        <v>25</v>
      </c>
      <c r="C19" s="20">
        <v>24</v>
      </c>
      <c r="D19" s="20">
        <v>35</v>
      </c>
      <c r="E19" s="21">
        <v>32</v>
      </c>
      <c r="F19" s="22">
        <v>31</v>
      </c>
      <c r="G19" s="21">
        <v>33</v>
      </c>
      <c r="H19" s="21">
        <v>37</v>
      </c>
      <c r="I19" s="23">
        <f t="shared" si="0"/>
        <v>192</v>
      </c>
      <c r="J19" s="24">
        <f t="shared" si="1"/>
        <v>80</v>
      </c>
      <c r="K19" s="25">
        <f t="shared" si="2"/>
        <v>3</v>
      </c>
    </row>
    <row r="20" spans="1:11" ht="14" customHeight="1" x14ac:dyDescent="0.3">
      <c r="A20" s="18">
        <v>15</v>
      </c>
      <c r="B20" s="19" t="s">
        <v>26</v>
      </c>
      <c r="C20" s="20">
        <v>22</v>
      </c>
      <c r="D20" s="20">
        <v>30</v>
      </c>
      <c r="E20" s="21">
        <v>23</v>
      </c>
      <c r="F20" s="22">
        <v>13</v>
      </c>
      <c r="G20" s="21">
        <v>23</v>
      </c>
      <c r="H20" s="21">
        <v>24</v>
      </c>
      <c r="I20" s="23">
        <f t="shared" si="0"/>
        <v>135</v>
      </c>
      <c r="J20" s="24">
        <f t="shared" si="1"/>
        <v>56.25</v>
      </c>
      <c r="K20" s="25">
        <f t="shared" si="2"/>
        <v>22</v>
      </c>
    </row>
    <row r="21" spans="1:11" ht="14" customHeight="1" x14ac:dyDescent="0.3">
      <c r="A21" s="18">
        <v>16</v>
      </c>
      <c r="B21" s="19" t="s">
        <v>27</v>
      </c>
      <c r="C21" s="20">
        <v>18</v>
      </c>
      <c r="D21" s="20">
        <v>38</v>
      </c>
      <c r="E21" s="21">
        <v>20</v>
      </c>
      <c r="F21" s="22">
        <v>14</v>
      </c>
      <c r="G21" s="21">
        <v>24</v>
      </c>
      <c r="H21" s="21">
        <v>26</v>
      </c>
      <c r="I21" s="23">
        <f t="shared" si="0"/>
        <v>140</v>
      </c>
      <c r="J21" s="24">
        <f t="shared" si="1"/>
        <v>58.333333333333336</v>
      </c>
      <c r="K21" s="25">
        <f t="shared" si="2"/>
        <v>18</v>
      </c>
    </row>
    <row r="22" spans="1:11" ht="14" customHeight="1" x14ac:dyDescent="0.3">
      <c r="A22" s="18">
        <v>17</v>
      </c>
      <c r="B22" s="19" t="s">
        <v>28</v>
      </c>
      <c r="C22" s="20" t="s">
        <v>29</v>
      </c>
      <c r="D22" s="20" t="s">
        <v>29</v>
      </c>
      <c r="E22" s="21" t="s">
        <v>29</v>
      </c>
      <c r="F22" s="22" t="s">
        <v>30</v>
      </c>
      <c r="G22" s="21" t="s">
        <v>29</v>
      </c>
      <c r="H22" s="21" t="s">
        <v>29</v>
      </c>
      <c r="I22" s="23">
        <f t="shared" si="0"/>
        <v>0</v>
      </c>
      <c r="J22" s="24" t="str">
        <f t="shared" si="1"/>
        <v xml:space="preserve"> </v>
      </c>
      <c r="K22" s="25" t="str">
        <f t="shared" si="2"/>
        <v xml:space="preserve"> </v>
      </c>
    </row>
    <row r="23" spans="1:11" ht="14" customHeight="1" x14ac:dyDescent="0.3">
      <c r="A23" s="18">
        <v>18</v>
      </c>
      <c r="B23" s="19" t="s">
        <v>31</v>
      </c>
      <c r="C23" s="20">
        <v>26</v>
      </c>
      <c r="D23" s="20">
        <v>37</v>
      </c>
      <c r="E23" s="21">
        <v>26</v>
      </c>
      <c r="F23" s="22">
        <v>25</v>
      </c>
      <c r="G23" s="21">
        <v>34</v>
      </c>
      <c r="H23" s="21">
        <v>33</v>
      </c>
      <c r="I23" s="23">
        <f t="shared" si="0"/>
        <v>181</v>
      </c>
      <c r="J23" s="24">
        <f t="shared" si="1"/>
        <v>75.416666666666671</v>
      </c>
      <c r="K23" s="25">
        <f t="shared" si="2"/>
        <v>4</v>
      </c>
    </row>
    <row r="24" spans="1:11" ht="14" customHeight="1" x14ac:dyDescent="0.3">
      <c r="A24" s="18">
        <v>19</v>
      </c>
      <c r="B24" s="19" t="s">
        <v>32</v>
      </c>
      <c r="C24" s="20">
        <v>20</v>
      </c>
      <c r="D24" s="20">
        <v>36</v>
      </c>
      <c r="E24" s="21">
        <v>28</v>
      </c>
      <c r="F24" s="22">
        <v>22</v>
      </c>
      <c r="G24" s="21">
        <v>38</v>
      </c>
      <c r="H24" s="21">
        <v>32</v>
      </c>
      <c r="I24" s="23">
        <f t="shared" si="0"/>
        <v>176</v>
      </c>
      <c r="J24" s="24">
        <f t="shared" si="1"/>
        <v>73.333333333333329</v>
      </c>
      <c r="K24" s="25">
        <f t="shared" si="2"/>
        <v>6</v>
      </c>
    </row>
    <row r="25" spans="1:11" ht="14" customHeight="1" x14ac:dyDescent="0.3">
      <c r="A25" s="18">
        <v>20</v>
      </c>
      <c r="B25" s="19" t="s">
        <v>33</v>
      </c>
      <c r="C25" s="20">
        <v>12</v>
      </c>
      <c r="D25" s="20">
        <v>33</v>
      </c>
      <c r="E25" s="21">
        <v>31</v>
      </c>
      <c r="F25" s="22">
        <v>13</v>
      </c>
      <c r="G25" s="21">
        <v>14</v>
      </c>
      <c r="H25" s="21">
        <v>20</v>
      </c>
      <c r="I25" s="23">
        <f t="shared" si="0"/>
        <v>123</v>
      </c>
      <c r="J25" s="24">
        <f t="shared" si="1"/>
        <v>51.25</v>
      </c>
      <c r="K25" s="25">
        <f t="shared" si="2"/>
        <v>25</v>
      </c>
    </row>
    <row r="26" spans="1:11" ht="14" customHeight="1" x14ac:dyDescent="0.3">
      <c r="A26" s="18">
        <v>21</v>
      </c>
      <c r="B26" s="19" t="s">
        <v>34</v>
      </c>
      <c r="C26" s="20" t="s">
        <v>29</v>
      </c>
      <c r="D26" s="20" t="s">
        <v>29</v>
      </c>
      <c r="E26" s="21" t="s">
        <v>29</v>
      </c>
      <c r="F26" s="22" t="s">
        <v>30</v>
      </c>
      <c r="G26" s="21" t="s">
        <v>29</v>
      </c>
      <c r="H26" s="21" t="s">
        <v>29</v>
      </c>
      <c r="I26" s="23">
        <f t="shared" si="0"/>
        <v>0</v>
      </c>
      <c r="J26" s="24" t="str">
        <f t="shared" si="1"/>
        <v xml:space="preserve"> </v>
      </c>
      <c r="K26" s="25" t="str">
        <f t="shared" si="2"/>
        <v xml:space="preserve"> </v>
      </c>
    </row>
    <row r="27" spans="1:11" ht="14" customHeight="1" x14ac:dyDescent="0.3">
      <c r="A27" s="18">
        <v>22</v>
      </c>
      <c r="B27" s="19" t="s">
        <v>35</v>
      </c>
      <c r="C27" s="20">
        <v>12</v>
      </c>
      <c r="D27" s="20">
        <v>21</v>
      </c>
      <c r="E27" s="21">
        <v>13</v>
      </c>
      <c r="F27" s="22">
        <v>15</v>
      </c>
      <c r="G27" s="21">
        <v>17</v>
      </c>
      <c r="H27" s="21">
        <v>23</v>
      </c>
      <c r="I27" s="23">
        <f t="shared" si="0"/>
        <v>101</v>
      </c>
      <c r="J27" s="24">
        <f t="shared" si="1"/>
        <v>42.083333333333336</v>
      </c>
      <c r="K27" s="25">
        <f t="shared" si="2"/>
        <v>32</v>
      </c>
    </row>
    <row r="28" spans="1:11" ht="14" customHeight="1" x14ac:dyDescent="0.3">
      <c r="A28" s="18">
        <v>23</v>
      </c>
      <c r="B28" s="19" t="s">
        <v>36</v>
      </c>
      <c r="C28" s="20">
        <v>14</v>
      </c>
      <c r="D28" s="20">
        <v>32</v>
      </c>
      <c r="E28" s="21">
        <v>20</v>
      </c>
      <c r="F28" s="22">
        <v>14</v>
      </c>
      <c r="G28" s="21">
        <v>14</v>
      </c>
      <c r="H28" s="21">
        <v>22</v>
      </c>
      <c r="I28" s="23">
        <f t="shared" si="0"/>
        <v>116</v>
      </c>
      <c r="J28" s="24">
        <f t="shared" si="1"/>
        <v>48.333333333333336</v>
      </c>
      <c r="K28" s="25">
        <f t="shared" si="2"/>
        <v>30</v>
      </c>
    </row>
    <row r="29" spans="1:11" ht="14" customHeight="1" x14ac:dyDescent="0.3">
      <c r="A29" s="18">
        <v>24</v>
      </c>
      <c r="B29" s="19" t="s">
        <v>37</v>
      </c>
      <c r="C29" s="20">
        <v>25</v>
      </c>
      <c r="D29" s="20">
        <v>39</v>
      </c>
      <c r="E29" s="21">
        <v>34</v>
      </c>
      <c r="F29" s="22">
        <v>31</v>
      </c>
      <c r="G29" s="21">
        <v>35</v>
      </c>
      <c r="H29" s="21">
        <v>36</v>
      </c>
      <c r="I29" s="23">
        <f t="shared" si="0"/>
        <v>200</v>
      </c>
      <c r="J29" s="24">
        <f t="shared" si="1"/>
        <v>83.333333333333329</v>
      </c>
      <c r="K29" s="25">
        <f t="shared" si="2"/>
        <v>1</v>
      </c>
    </row>
    <row r="30" spans="1:11" ht="14" customHeight="1" x14ac:dyDescent="0.3">
      <c r="A30" s="18">
        <v>25</v>
      </c>
      <c r="B30" s="19" t="s">
        <v>38</v>
      </c>
      <c r="C30" s="20">
        <v>18</v>
      </c>
      <c r="D30" s="20">
        <v>34</v>
      </c>
      <c r="E30" s="21">
        <v>31</v>
      </c>
      <c r="F30" s="22">
        <v>17</v>
      </c>
      <c r="G30" s="21">
        <v>27</v>
      </c>
      <c r="H30" s="21">
        <v>25</v>
      </c>
      <c r="I30" s="23">
        <f t="shared" si="0"/>
        <v>152</v>
      </c>
      <c r="J30" s="24">
        <f t="shared" si="1"/>
        <v>63.333333333333336</v>
      </c>
      <c r="K30" s="25">
        <f t="shared" si="2"/>
        <v>15</v>
      </c>
    </row>
    <row r="31" spans="1:11" ht="14" customHeight="1" x14ac:dyDescent="0.3">
      <c r="A31" s="18">
        <v>26</v>
      </c>
      <c r="B31" s="19" t="s">
        <v>39</v>
      </c>
      <c r="C31" s="20">
        <v>15</v>
      </c>
      <c r="D31" s="20">
        <v>27</v>
      </c>
      <c r="E31" s="21">
        <v>24</v>
      </c>
      <c r="F31" s="22">
        <v>20</v>
      </c>
      <c r="G31" s="21">
        <v>14</v>
      </c>
      <c r="H31" s="21">
        <v>27</v>
      </c>
      <c r="I31" s="23">
        <f t="shared" si="0"/>
        <v>127</v>
      </c>
      <c r="J31" s="24">
        <f t="shared" si="1"/>
        <v>52.916666666666664</v>
      </c>
      <c r="K31" s="25">
        <f t="shared" si="2"/>
        <v>24</v>
      </c>
    </row>
    <row r="32" spans="1:11" ht="14" customHeight="1" x14ac:dyDescent="0.3">
      <c r="A32" s="18">
        <v>27</v>
      </c>
      <c r="B32" s="19" t="s">
        <v>40</v>
      </c>
      <c r="C32" s="20">
        <v>18</v>
      </c>
      <c r="D32" s="20">
        <v>39</v>
      </c>
      <c r="E32" s="21">
        <v>25</v>
      </c>
      <c r="F32" s="22">
        <v>23</v>
      </c>
      <c r="G32" s="21">
        <v>28</v>
      </c>
      <c r="H32" s="21">
        <v>33</v>
      </c>
      <c r="I32" s="23">
        <f t="shared" si="0"/>
        <v>166</v>
      </c>
      <c r="J32" s="24">
        <f t="shared" si="1"/>
        <v>69.166666666666671</v>
      </c>
      <c r="K32" s="25">
        <f t="shared" si="2"/>
        <v>12</v>
      </c>
    </row>
    <row r="33" spans="1:11" ht="14" customHeight="1" x14ac:dyDescent="0.3">
      <c r="A33" s="18">
        <v>28</v>
      </c>
      <c r="B33" s="19" t="s">
        <v>41</v>
      </c>
      <c r="C33" s="20">
        <v>15</v>
      </c>
      <c r="D33" s="20">
        <v>27</v>
      </c>
      <c r="E33" s="21">
        <v>25</v>
      </c>
      <c r="F33" s="22">
        <v>19</v>
      </c>
      <c r="G33" s="21">
        <v>21</v>
      </c>
      <c r="H33" s="21">
        <v>25</v>
      </c>
      <c r="I33" s="23">
        <f t="shared" si="0"/>
        <v>132</v>
      </c>
      <c r="J33" s="24">
        <f t="shared" si="1"/>
        <v>55</v>
      </c>
      <c r="K33" s="25">
        <f t="shared" si="2"/>
        <v>23</v>
      </c>
    </row>
    <row r="34" spans="1:11" ht="14" customHeight="1" x14ac:dyDescent="0.3">
      <c r="A34" s="18">
        <v>29</v>
      </c>
      <c r="B34" s="19" t="s">
        <v>42</v>
      </c>
      <c r="C34" s="20">
        <v>13</v>
      </c>
      <c r="D34" s="20">
        <v>35</v>
      </c>
      <c r="E34" s="21">
        <v>21</v>
      </c>
      <c r="F34" s="22">
        <v>15</v>
      </c>
      <c r="G34" s="21">
        <v>11</v>
      </c>
      <c r="H34" s="21">
        <v>25</v>
      </c>
      <c r="I34" s="23">
        <f t="shared" si="0"/>
        <v>120</v>
      </c>
      <c r="J34" s="24">
        <f t="shared" si="1"/>
        <v>50</v>
      </c>
      <c r="K34" s="25">
        <f t="shared" si="2"/>
        <v>28</v>
      </c>
    </row>
    <row r="35" spans="1:11" ht="14" customHeight="1" x14ac:dyDescent="0.3">
      <c r="A35" s="18">
        <v>30</v>
      </c>
      <c r="B35" s="19" t="s">
        <v>43</v>
      </c>
      <c r="C35" s="20">
        <v>13</v>
      </c>
      <c r="D35" s="20">
        <v>28</v>
      </c>
      <c r="E35" s="21">
        <v>23</v>
      </c>
      <c r="F35" s="22">
        <v>16</v>
      </c>
      <c r="G35" s="21">
        <v>18</v>
      </c>
      <c r="H35" s="21">
        <v>24</v>
      </c>
      <c r="I35" s="23">
        <f t="shared" si="0"/>
        <v>122</v>
      </c>
      <c r="J35" s="24">
        <f t="shared" si="1"/>
        <v>50.833333333333336</v>
      </c>
      <c r="K35" s="25">
        <f t="shared" si="2"/>
        <v>26</v>
      </c>
    </row>
    <row r="36" spans="1:11" s="31" customFormat="1" ht="14" customHeight="1" x14ac:dyDescent="0.3">
      <c r="A36" s="26">
        <v>31</v>
      </c>
      <c r="B36" s="27" t="s">
        <v>44</v>
      </c>
      <c r="C36" s="28">
        <v>27</v>
      </c>
      <c r="D36" s="28">
        <v>38</v>
      </c>
      <c r="E36" s="29">
        <v>23</v>
      </c>
      <c r="F36" s="22">
        <v>31</v>
      </c>
      <c r="G36" s="29">
        <v>30</v>
      </c>
      <c r="H36" s="29">
        <v>25</v>
      </c>
      <c r="I36" s="30">
        <f t="shared" si="0"/>
        <v>174</v>
      </c>
      <c r="J36" s="28">
        <f t="shared" si="1"/>
        <v>72.5</v>
      </c>
      <c r="K36" s="25">
        <f t="shared" si="2"/>
        <v>8</v>
      </c>
    </row>
    <row r="37" spans="1:11" s="31" customFormat="1" ht="14" customHeight="1" x14ac:dyDescent="0.3">
      <c r="A37" s="26">
        <v>32</v>
      </c>
      <c r="B37" s="27" t="s">
        <v>45</v>
      </c>
      <c r="C37" s="28">
        <v>17</v>
      </c>
      <c r="D37" s="28">
        <v>31</v>
      </c>
      <c r="E37" s="29">
        <v>28</v>
      </c>
      <c r="F37" s="22">
        <v>34</v>
      </c>
      <c r="G37" s="29">
        <v>34</v>
      </c>
      <c r="H37" s="29">
        <v>33</v>
      </c>
      <c r="I37" s="30">
        <f t="shared" si="0"/>
        <v>177</v>
      </c>
      <c r="J37" s="28">
        <f t="shared" si="1"/>
        <v>73.75</v>
      </c>
      <c r="K37" s="25">
        <f t="shared" si="2"/>
        <v>5</v>
      </c>
    </row>
    <row r="38" spans="1:11" s="31" customFormat="1" ht="14" customHeight="1" x14ac:dyDescent="0.3">
      <c r="A38" s="26">
        <v>33</v>
      </c>
      <c r="B38" s="32" t="s">
        <v>41</v>
      </c>
      <c r="C38" s="20">
        <v>17</v>
      </c>
      <c r="D38" s="20">
        <v>34</v>
      </c>
      <c r="E38" s="20">
        <v>26</v>
      </c>
      <c r="F38" s="22">
        <v>9</v>
      </c>
      <c r="G38" s="20">
        <v>22</v>
      </c>
      <c r="H38" s="20">
        <v>28</v>
      </c>
      <c r="I38" s="30">
        <f t="shared" si="0"/>
        <v>136</v>
      </c>
      <c r="J38" s="28">
        <f t="shared" si="1"/>
        <v>56.666666666666664</v>
      </c>
      <c r="K38" s="25">
        <f t="shared" si="2"/>
        <v>20</v>
      </c>
    </row>
    <row r="39" spans="1:11" s="31" customFormat="1" ht="14" customHeight="1" x14ac:dyDescent="0.3">
      <c r="A39" s="26">
        <v>34</v>
      </c>
      <c r="B39" s="32" t="s">
        <v>46</v>
      </c>
      <c r="C39" s="20">
        <v>13</v>
      </c>
      <c r="D39" s="20">
        <v>19</v>
      </c>
      <c r="E39" s="20">
        <v>18</v>
      </c>
      <c r="F39" s="22">
        <v>5</v>
      </c>
      <c r="G39" s="20">
        <v>9</v>
      </c>
      <c r="H39" s="20">
        <v>18</v>
      </c>
      <c r="I39" s="30">
        <f t="shared" si="0"/>
        <v>82</v>
      </c>
      <c r="J39" s="28">
        <f t="shared" si="1"/>
        <v>34.166666666666664</v>
      </c>
      <c r="K39" s="25">
        <f t="shared" si="2"/>
        <v>33</v>
      </c>
    </row>
    <row r="40" spans="1:11" s="31" customFormat="1" ht="14" customHeight="1" x14ac:dyDescent="0.3">
      <c r="A40" s="26">
        <v>35</v>
      </c>
      <c r="B40" s="33" t="s">
        <v>47</v>
      </c>
      <c r="C40" s="20">
        <v>29</v>
      </c>
      <c r="D40" s="20">
        <v>35</v>
      </c>
      <c r="E40" s="20">
        <v>13</v>
      </c>
      <c r="F40" s="22">
        <v>28</v>
      </c>
      <c r="G40" s="20">
        <v>33</v>
      </c>
      <c r="H40" s="20">
        <v>36</v>
      </c>
      <c r="I40" s="30">
        <f t="shared" si="0"/>
        <v>174</v>
      </c>
      <c r="J40" s="28">
        <f t="shared" si="1"/>
        <v>72.5</v>
      </c>
      <c r="K40" s="25">
        <f t="shared" si="2"/>
        <v>8</v>
      </c>
    </row>
    <row r="41" spans="1:11" ht="13.9" customHeight="1" x14ac:dyDescent="0.3">
      <c r="A41" s="43" t="s">
        <v>48</v>
      </c>
      <c r="B41" s="44"/>
      <c r="C41" s="34">
        <f>AVERAGEIF(C6:C40,"&lt;&gt; ")</f>
        <v>18.939393939393938</v>
      </c>
      <c r="D41" s="34">
        <f t="shared" ref="D41:H41" si="3">AVERAGEIF(D6:D40,"&lt;&gt; ")</f>
        <v>32.939393939393938</v>
      </c>
      <c r="E41" s="34">
        <f t="shared" si="3"/>
        <v>25.272727272727273</v>
      </c>
      <c r="F41" s="34">
        <f t="shared" si="3"/>
        <v>19.212121212121211</v>
      </c>
      <c r="G41" s="34">
        <f t="shared" si="3"/>
        <v>24.606060606060606</v>
      </c>
      <c r="H41" s="34">
        <f t="shared" si="3"/>
        <v>26.848484848484848</v>
      </c>
      <c r="I41" s="35"/>
      <c r="J41" s="35"/>
      <c r="K41" s="35"/>
    </row>
    <row r="42" spans="1:11" ht="13.9" customHeight="1" x14ac:dyDescent="0.3">
      <c r="A42" s="43" t="s">
        <v>49</v>
      </c>
      <c r="B42" s="44"/>
      <c r="C42" s="36">
        <f>IF(COUNT(C6:C40)&gt;0,COUNT(C6:C40),"")</f>
        <v>33</v>
      </c>
      <c r="D42" s="36">
        <f t="shared" ref="D42:H42" si="4">IF(COUNT(D6:D40)&gt;0,COUNT(D6:D40),"")</f>
        <v>33</v>
      </c>
      <c r="E42" s="36">
        <f t="shared" si="4"/>
        <v>33</v>
      </c>
      <c r="F42" s="36">
        <f t="shared" si="4"/>
        <v>33</v>
      </c>
      <c r="G42" s="36">
        <f t="shared" si="4"/>
        <v>33</v>
      </c>
      <c r="H42" s="36">
        <f t="shared" si="4"/>
        <v>33</v>
      </c>
      <c r="I42" s="35"/>
      <c r="J42" s="35"/>
      <c r="K42" s="35"/>
    </row>
    <row r="43" spans="1:11" ht="13.9" customHeight="1" x14ac:dyDescent="0.3">
      <c r="A43" s="43" t="s">
        <v>50</v>
      </c>
      <c r="B43" s="44"/>
      <c r="C43" s="36">
        <f>COUNTIF(C6:C40,"&gt;=13.2")</f>
        <v>27</v>
      </c>
      <c r="D43" s="36">
        <f t="shared" ref="D43:H43" si="5">COUNTIF(D6:D40,"&gt;=13.2")</f>
        <v>33</v>
      </c>
      <c r="E43" s="36">
        <f t="shared" si="5"/>
        <v>31</v>
      </c>
      <c r="F43" s="36">
        <f t="shared" si="5"/>
        <v>28</v>
      </c>
      <c r="G43" s="36">
        <f t="shared" si="5"/>
        <v>31</v>
      </c>
      <c r="H43" s="36">
        <f t="shared" si="5"/>
        <v>33</v>
      </c>
      <c r="I43" s="35"/>
      <c r="J43" s="35"/>
      <c r="K43" s="35"/>
    </row>
    <row r="44" spans="1:11" ht="13.9" customHeight="1" x14ac:dyDescent="0.3">
      <c r="A44" s="43" t="s">
        <v>51</v>
      </c>
      <c r="B44" s="44"/>
      <c r="C44" s="37">
        <f>IF(C43&gt;0,C43*100/C42," ")</f>
        <v>81.818181818181813</v>
      </c>
      <c r="D44" s="37">
        <f t="shared" ref="D44:H44" si="6">IF(D43&gt;0,D43*100/D42," ")</f>
        <v>100</v>
      </c>
      <c r="E44" s="37">
        <f t="shared" si="6"/>
        <v>93.939393939393938</v>
      </c>
      <c r="F44" s="37">
        <f t="shared" si="6"/>
        <v>84.848484848484844</v>
      </c>
      <c r="G44" s="37">
        <f t="shared" si="6"/>
        <v>93.939393939393938</v>
      </c>
      <c r="H44" s="37">
        <f t="shared" si="6"/>
        <v>100</v>
      </c>
      <c r="I44" s="35"/>
      <c r="J44" s="35"/>
      <c r="K44" s="35"/>
    </row>
    <row r="45" spans="1:11" ht="27" customHeight="1" x14ac:dyDescent="0.3">
      <c r="A45" s="43" t="s">
        <v>52</v>
      </c>
      <c r="B45" s="44"/>
      <c r="C45" s="38" t="s">
        <v>67</v>
      </c>
      <c r="D45" s="38" t="s">
        <v>68</v>
      </c>
      <c r="E45" s="38" t="s">
        <v>69</v>
      </c>
      <c r="F45" s="38" t="s">
        <v>70</v>
      </c>
      <c r="G45" s="38" t="s">
        <v>71</v>
      </c>
      <c r="H45" s="38" t="s">
        <v>72</v>
      </c>
      <c r="I45" s="35"/>
      <c r="J45" s="35"/>
      <c r="K45" s="35"/>
    </row>
    <row r="46" spans="1:11" ht="15" customHeight="1" x14ac:dyDescent="0.3">
      <c r="A46" s="35"/>
      <c r="B46" s="35"/>
      <c r="C46" s="35"/>
      <c r="D46" s="35"/>
      <c r="E46" s="35"/>
      <c r="F46" s="35"/>
      <c r="G46" s="45" t="s">
        <v>53</v>
      </c>
      <c r="H46" s="45"/>
      <c r="I46" s="39">
        <f>AVERAGEIF(C41:H41,"&lt;&gt;")</f>
        <v>24.63636363636364</v>
      </c>
      <c r="J46" s="17" t="str">
        <f>IF(I46&gt;40,"FALSE",IF(I46&gt;36.4,"A1",IF(I46&gt;32.4,"A2",IF(I46&gt;28.4,"B1",IF(I46&gt;24.4,"B2",IF(I46&gt;20.4,"C1",IF(I46&gt;16.4,"C2",IF(I46&gt;13.19,"D","E"))))))))</f>
        <v>B2</v>
      </c>
      <c r="K46" s="35"/>
    </row>
    <row r="47" spans="1:11" ht="10.5" customHeight="1" x14ac:dyDescent="0.3">
      <c r="A47" s="40" t="s">
        <v>54</v>
      </c>
      <c r="B47" s="40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3" x14ac:dyDescent="0.3">
      <c r="A48" s="40"/>
      <c r="B48" s="17" t="s">
        <v>55</v>
      </c>
      <c r="C48" s="41" t="str">
        <f t="shared" ref="C48:H48" si="7">IF(COUNTIF(C6:C40,"&gt;=36.5")&gt;0,COUNTIF(C6:C40,"&gt;=36.5"),"-")</f>
        <v>-</v>
      </c>
      <c r="D48" s="41">
        <f t="shared" si="7"/>
        <v>10</v>
      </c>
      <c r="E48" s="41" t="str">
        <f t="shared" si="7"/>
        <v>-</v>
      </c>
      <c r="F48" s="41" t="str">
        <f t="shared" si="7"/>
        <v>-</v>
      </c>
      <c r="G48" s="41">
        <f t="shared" si="7"/>
        <v>2</v>
      </c>
      <c r="H48" s="41">
        <f t="shared" si="7"/>
        <v>1</v>
      </c>
      <c r="I48" s="35"/>
      <c r="J48" s="35"/>
      <c r="K48" s="35"/>
    </row>
    <row r="49" spans="1:11" ht="13" x14ac:dyDescent="0.3">
      <c r="A49" s="42"/>
      <c r="B49" s="17" t="s">
        <v>56</v>
      </c>
      <c r="C49" s="41" t="str">
        <f t="shared" ref="C49:H49" si="8">IF(COUNTIFS(C6:C40,"&gt;=32.5",C6:C40,"&lt;36.5")&gt;0,COUNTIFS(C6:C40,"&gt;=32.5",C6:C40,"&lt;36.5"),"-")</f>
        <v>-</v>
      </c>
      <c r="D49" s="41">
        <f t="shared" si="8"/>
        <v>10</v>
      </c>
      <c r="E49" s="41">
        <f t="shared" si="8"/>
        <v>3</v>
      </c>
      <c r="F49" s="41">
        <f t="shared" si="8"/>
        <v>1</v>
      </c>
      <c r="G49" s="41">
        <f t="shared" si="8"/>
        <v>7</v>
      </c>
      <c r="H49" s="41">
        <f t="shared" si="8"/>
        <v>6</v>
      </c>
      <c r="I49" s="35"/>
      <c r="J49" s="35"/>
      <c r="K49" s="35"/>
    </row>
    <row r="50" spans="1:11" ht="13" x14ac:dyDescent="0.3">
      <c r="A50" s="42"/>
      <c r="B50" s="17" t="s">
        <v>57</v>
      </c>
      <c r="C50" s="41">
        <f t="shared" ref="C50:H50" si="9">IF(COUNTIFS(C6:C40,"&gt;=28.5",C6:C40,"&lt;32.5")&gt;0,COUNTIFS(C6:C40,"&gt;=28.5",C6:C40,"&lt;32.5"),"-")</f>
        <v>1</v>
      </c>
      <c r="D50" s="41">
        <f t="shared" si="9"/>
        <v>6</v>
      </c>
      <c r="E50" s="41">
        <f t="shared" si="9"/>
        <v>8</v>
      </c>
      <c r="F50" s="41">
        <f t="shared" si="9"/>
        <v>4</v>
      </c>
      <c r="G50" s="41">
        <f t="shared" si="9"/>
        <v>2</v>
      </c>
      <c r="H50" s="41">
        <f t="shared" si="9"/>
        <v>5</v>
      </c>
      <c r="I50" s="35"/>
      <c r="J50" s="35"/>
      <c r="K50" s="35"/>
    </row>
    <row r="51" spans="1:11" ht="13" x14ac:dyDescent="0.3">
      <c r="A51" s="42"/>
      <c r="B51" s="17" t="s">
        <v>58</v>
      </c>
      <c r="C51" s="41">
        <f t="shared" ref="C51:H51" si="10">IF(COUNTIFS(C6:C40,"&gt;=24.5",C6:C40,"&lt;28.5")&gt;0,COUNTIFS(C6:C40,"&gt;=24.5",C6:C40,"&lt;28.5"),"-")</f>
        <v>4</v>
      </c>
      <c r="D51" s="41">
        <f t="shared" si="10"/>
        <v>5</v>
      </c>
      <c r="E51" s="41">
        <f t="shared" si="10"/>
        <v>8</v>
      </c>
      <c r="F51" s="41">
        <f t="shared" si="10"/>
        <v>2</v>
      </c>
      <c r="G51" s="41">
        <f t="shared" si="10"/>
        <v>4</v>
      </c>
      <c r="H51" s="41">
        <f t="shared" si="10"/>
        <v>10</v>
      </c>
      <c r="I51" s="35"/>
      <c r="J51" s="35"/>
      <c r="K51" s="35"/>
    </row>
    <row r="52" spans="1:11" ht="13" x14ac:dyDescent="0.3">
      <c r="A52" s="42"/>
      <c r="B52" s="17" t="s">
        <v>59</v>
      </c>
      <c r="C52" s="41">
        <f t="shared" ref="C52:H52" si="11">IF(COUNTIFS(C6:C40,"&gt;=20.5",C6:C40,"&lt;24.5")&gt;0,COUNTIFS(C6:C40,"&gt;=20.5",C6:C40,"&lt;24.5"),"-")</f>
        <v>6</v>
      </c>
      <c r="D52" s="41">
        <f t="shared" si="11"/>
        <v>1</v>
      </c>
      <c r="E52" s="41">
        <f t="shared" si="11"/>
        <v>7</v>
      </c>
      <c r="F52" s="41">
        <f t="shared" si="11"/>
        <v>5</v>
      </c>
      <c r="G52" s="41">
        <f t="shared" si="11"/>
        <v>7</v>
      </c>
      <c r="H52" s="41">
        <f t="shared" si="11"/>
        <v>7</v>
      </c>
      <c r="I52" s="35"/>
      <c r="J52" s="35"/>
      <c r="K52" s="35"/>
    </row>
    <row r="53" spans="1:11" ht="13" x14ac:dyDescent="0.3">
      <c r="A53" s="42"/>
      <c r="B53" s="17" t="s">
        <v>60</v>
      </c>
      <c r="C53" s="41">
        <f t="shared" ref="C53:H53" si="12">IF(COUNTIFS(C6:C40,"&gt;=16.5",C6:C40,"&lt;20.5")&gt;0,COUNTIFS(C6:C40,"&gt;=16.5",C6:C40,"&lt;20.5"),"-")</f>
        <v>12</v>
      </c>
      <c r="D53" s="41">
        <f t="shared" si="12"/>
        <v>1</v>
      </c>
      <c r="E53" s="41">
        <f t="shared" si="12"/>
        <v>4</v>
      </c>
      <c r="F53" s="41">
        <f t="shared" si="12"/>
        <v>7</v>
      </c>
      <c r="G53" s="41">
        <f t="shared" si="12"/>
        <v>6</v>
      </c>
      <c r="H53" s="41">
        <f t="shared" si="12"/>
        <v>4</v>
      </c>
      <c r="I53" s="35"/>
      <c r="J53" s="35"/>
      <c r="K53" s="35"/>
    </row>
    <row r="54" spans="1:11" ht="13" x14ac:dyDescent="0.3">
      <c r="A54" s="42"/>
      <c r="B54" s="17" t="s">
        <v>61</v>
      </c>
      <c r="C54" s="41">
        <f t="shared" ref="C54:H54" si="13">IF(COUNTIFS(C6:C40,"&gt;=13.2",C6:C40,"&lt;16.5")&gt;0,COUNTIFS(C6:C40,"&gt;=13.2",C6:C40,"&lt;16.5"),"-")</f>
        <v>4</v>
      </c>
      <c r="D54" s="41" t="str">
        <f t="shared" si="13"/>
        <v>-</v>
      </c>
      <c r="E54" s="41">
        <f t="shared" si="13"/>
        <v>1</v>
      </c>
      <c r="F54" s="41">
        <f t="shared" si="13"/>
        <v>9</v>
      </c>
      <c r="G54" s="41">
        <f t="shared" si="13"/>
        <v>3</v>
      </c>
      <c r="H54" s="41" t="str">
        <f t="shared" si="13"/>
        <v>-</v>
      </c>
      <c r="I54" s="35"/>
      <c r="J54" s="35"/>
      <c r="K54" s="35"/>
    </row>
    <row r="55" spans="1:11" ht="13" x14ac:dyDescent="0.3">
      <c r="A55" s="42"/>
      <c r="B55" s="17" t="s">
        <v>62</v>
      </c>
      <c r="C55" s="41">
        <f t="shared" ref="C55:H55" si="14">IF(COUNTIF(C6:C40,"&lt;13.2")&gt;0,COUNTIF(C6:C40,"&lt;13.2"),"-")</f>
        <v>6</v>
      </c>
      <c r="D55" s="41" t="str">
        <f t="shared" si="14"/>
        <v>-</v>
      </c>
      <c r="E55" s="41">
        <f t="shared" si="14"/>
        <v>2</v>
      </c>
      <c r="F55" s="41">
        <f t="shared" si="14"/>
        <v>5</v>
      </c>
      <c r="G55" s="41">
        <f t="shared" si="14"/>
        <v>2</v>
      </c>
      <c r="H55" s="41" t="str">
        <f t="shared" si="14"/>
        <v>-</v>
      </c>
      <c r="I55" s="35"/>
      <c r="J55" s="35"/>
      <c r="K55" s="35"/>
    </row>
    <row r="56" spans="1:11" ht="13" x14ac:dyDescent="0.3">
      <c r="A56" s="42"/>
      <c r="B56" s="17" t="s">
        <v>63</v>
      </c>
      <c r="C56" s="41">
        <f t="shared" ref="C56:H56" si="15">IF(COUNTIF(C6:C40,"*")&gt;0,COUNTIF(C6:C40,"*"),"-")</f>
        <v>2</v>
      </c>
      <c r="D56" s="41">
        <f t="shared" si="15"/>
        <v>2</v>
      </c>
      <c r="E56" s="41">
        <f t="shared" si="15"/>
        <v>2</v>
      </c>
      <c r="F56" s="41">
        <f t="shared" si="15"/>
        <v>2</v>
      </c>
      <c r="G56" s="41">
        <f t="shared" si="15"/>
        <v>2</v>
      </c>
      <c r="H56" s="41">
        <f t="shared" si="15"/>
        <v>2</v>
      </c>
      <c r="I56" s="35"/>
      <c r="J56" s="35"/>
      <c r="K56" s="35"/>
    </row>
    <row r="57" spans="1:11" ht="13" x14ac:dyDescent="0.3">
      <c r="A57" s="42"/>
      <c r="B57" s="17" t="s">
        <v>64</v>
      </c>
      <c r="C57" s="41">
        <f>IF(SUM(C48:C56)&gt;0,SUM(C48:C56),"")</f>
        <v>35</v>
      </c>
      <c r="D57" s="41">
        <f t="shared" ref="D57:H57" si="16">IF(SUM(D48:D56)&gt;0,SUM(D48:D56),"")</f>
        <v>35</v>
      </c>
      <c r="E57" s="41">
        <f t="shared" si="16"/>
        <v>35</v>
      </c>
      <c r="F57" s="41">
        <f t="shared" si="16"/>
        <v>35</v>
      </c>
      <c r="G57" s="41">
        <f t="shared" si="16"/>
        <v>35</v>
      </c>
      <c r="H57" s="41">
        <f t="shared" si="16"/>
        <v>35</v>
      </c>
      <c r="I57" s="35"/>
      <c r="J57" s="35"/>
      <c r="K57" s="35"/>
    </row>
    <row r="58" spans="1:11" ht="13" x14ac:dyDescent="0.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26.5" customHeight="1" x14ac:dyDescent="0.3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3" x14ac:dyDescent="0.3">
      <c r="A60" s="35"/>
      <c r="B60" s="40" t="s">
        <v>65</v>
      </c>
      <c r="C60" s="40"/>
      <c r="D60" s="40"/>
      <c r="E60" s="40"/>
      <c r="F60" s="40"/>
      <c r="G60" s="40"/>
      <c r="H60" s="35"/>
      <c r="I60" s="35"/>
      <c r="J60" s="35"/>
      <c r="K60" s="35"/>
    </row>
  </sheetData>
  <mergeCells count="12">
    <mergeCell ref="A41:B41"/>
    <mergeCell ref="A42:B42"/>
    <mergeCell ref="A43:B43"/>
    <mergeCell ref="A1:K1"/>
    <mergeCell ref="D2:G2"/>
    <mergeCell ref="A4:A5"/>
    <mergeCell ref="B4:B5"/>
    <mergeCell ref="J4:J5"/>
    <mergeCell ref="K4:K5"/>
    <mergeCell ref="A44:B44"/>
    <mergeCell ref="A45:B45"/>
    <mergeCell ref="G46:H46"/>
  </mergeCells>
  <conditionalFormatting sqref="C6:H40">
    <cfRule type="cellIs" dxfId="1" priority="1" operator="lessThan">
      <formula>13.2</formula>
    </cfRule>
  </conditionalFormatting>
  <conditionalFormatting sqref="K6:K40">
    <cfRule type="cellIs" dxfId="0" priority="2" operator="lessThan">
      <formula>3.1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5BF9-241C-4EE4-AC34-C027814099A6}">
  <dimension ref="A1"/>
  <sheetViews>
    <sheetView workbookViewId="0">
      <selection activeCell="F14" sqref="F1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Narinder Singh</dc:creator>
  <cp:lastModifiedBy>Narinder Singh</cp:lastModifiedBy>
  <dcterms:created xsi:type="dcterms:W3CDTF">2023-09-08T09:39:53Z</dcterms:created>
  <dcterms:modified xsi:type="dcterms:W3CDTF">2023-09-08T10:00:16Z</dcterms:modified>
</cp:coreProperties>
</file>